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720" windowHeight="10840" activeTab="0"/>
  </bookViews>
  <sheets>
    <sheet name="Paris MOU - Table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Efthimios Angelopoulos</author>
  </authors>
  <commentList>
    <comment ref="A14" authorId="0">
      <text>
        <r>
          <rPr>
            <sz val="9"/>
            <rFont val="Helvetica Neue"/>
            <family val="0"/>
          </rPr>
          <t xml:space="preserve">
Use our "Copany Performance calculato"r to find your companies grade. Download it from our sites library: 
www.ancomaritime.com/page5/page9/page9.html</t>
        </r>
      </text>
    </comment>
  </commentList>
</comments>
</file>

<file path=xl/sharedStrings.xml><?xml version="1.0" encoding="utf-8"?>
<sst xmlns="http://schemas.openxmlformats.org/spreadsheetml/2006/main" count="187" uniqueCount="164">
  <si>
    <t xml:space="preserve">Total Points </t>
  </si>
  <si>
    <t>Dominica</t>
  </si>
  <si>
    <t>Ukraine</t>
  </si>
  <si>
    <t>Panama</t>
  </si>
  <si>
    <t>Belize</t>
  </si>
  <si>
    <t>Egypt</t>
  </si>
  <si>
    <t>Mongolia</t>
  </si>
  <si>
    <t>Honduras</t>
  </si>
  <si>
    <t>No</t>
  </si>
  <si>
    <t>France</t>
  </si>
  <si>
    <t>Bermuda, UK</t>
  </si>
  <si>
    <t>Yes</t>
  </si>
  <si>
    <t>No</t>
  </si>
  <si>
    <t>Register of Shipping Albania</t>
  </si>
  <si>
    <t>Korea DPR</t>
  </si>
  <si>
    <t>Bulgarski Korabe</t>
  </si>
  <si>
    <t>International Register of Shipping</t>
  </si>
  <si>
    <t>Shipping Register of Ukraine</t>
  </si>
  <si>
    <t>Sierra Leone</t>
  </si>
  <si>
    <t>Libyan Arab Jamahiriya</t>
  </si>
  <si>
    <t>Albania</t>
  </si>
  <si>
    <t>Bolivia</t>
  </si>
  <si>
    <t>Yes (ABS)</t>
  </si>
  <si>
    <t>Yes (BV)</t>
  </si>
  <si>
    <t>Yes (DNV)</t>
  </si>
  <si>
    <t>Yes (GL)</t>
  </si>
  <si>
    <t>Latvia</t>
  </si>
  <si>
    <t>United States of America</t>
  </si>
  <si>
    <t>Thailand</t>
  </si>
  <si>
    <t>Antilles,</t>
  </si>
  <si>
    <t>St Vincent and the Grenadines</t>
  </si>
  <si>
    <t>Other</t>
  </si>
  <si>
    <t>Criteria</t>
  </si>
  <si>
    <t>Korea</t>
  </si>
  <si>
    <t>Taiwan</t>
  </si>
  <si>
    <t>Paris MOU New Inspection Regime</t>
  </si>
  <si>
    <t>Vessel older than 12 years</t>
  </si>
  <si>
    <t>Flag. Black List Medium Risk</t>
  </si>
  <si>
    <t>Look under "Priority level and next……." to see when next inspection by PSC to be expected</t>
  </si>
  <si>
    <t>Could be LRS</t>
  </si>
  <si>
    <t>High</t>
  </si>
  <si>
    <t>Choose from the drop down menus in the "Criteria" column in your left</t>
  </si>
  <si>
    <t>ANCO Maritime Activities Ltd</t>
  </si>
  <si>
    <t>Naval Architects - Marine Engineers</t>
  </si>
  <si>
    <t>Condition Survey</t>
  </si>
  <si>
    <t>Pre Purchase Survey</t>
  </si>
  <si>
    <t>www.ancomaritime.com</t>
  </si>
  <si>
    <t>Ship Studies</t>
  </si>
  <si>
    <t>Manuals</t>
  </si>
  <si>
    <t>Loudovikou 2, Piraeus 18531, Greece</t>
  </si>
  <si>
    <t>Instructions:</t>
  </si>
  <si>
    <t>Passenger</t>
  </si>
  <si>
    <t>Yes (Polish Register)</t>
  </si>
  <si>
    <t>Antilles Netherlands</t>
  </si>
  <si>
    <t xml:space="preserve">ISM &amp; Technical Management </t>
  </si>
  <si>
    <t>Ultrasonic Thickness Measurements</t>
  </si>
  <si>
    <t xml:space="preserve">Priority level and next expected inspection by Paris MOU Port State Control </t>
  </si>
  <si>
    <t>Look under "Vessels Rating" to see if your vessel is High, Standard or Low Risk</t>
  </si>
  <si>
    <t>Flag. Black List Medium to High Risk</t>
  </si>
  <si>
    <t>Flag. Black List High Risk</t>
  </si>
  <si>
    <t>Flag. Black List Very High Risk</t>
  </si>
  <si>
    <t>Flag. Not Listed Above (White)</t>
  </si>
  <si>
    <t>n.a</t>
  </si>
  <si>
    <t>Is the RO recognized by EU</t>
  </si>
  <si>
    <t>Yes (LR)</t>
  </si>
  <si>
    <t>ISM Company performance</t>
  </si>
  <si>
    <t xml:space="preserve">Historic inspection data in the last 36 months </t>
  </si>
  <si>
    <t xml:space="preserve">At Least on inspection </t>
  </si>
  <si>
    <t xml:space="preserve">Inspection with 5 or less deficiencies /36 months </t>
  </si>
  <si>
    <t>Number of detentions within 36 months</t>
  </si>
  <si>
    <t>None</t>
  </si>
  <si>
    <t>Two or More</t>
  </si>
  <si>
    <t>None</t>
  </si>
  <si>
    <t>One</t>
  </si>
  <si>
    <t>BC</t>
  </si>
  <si>
    <t>Oil Tanker</t>
  </si>
  <si>
    <t>Chemical</t>
  </si>
  <si>
    <t>Gas Carrier</t>
  </si>
  <si>
    <t>New Inspection Regime (NIR) applicable from 1 January 2011</t>
  </si>
  <si>
    <t>Lebanon</t>
  </si>
  <si>
    <t>St Kitts and Nevis</t>
  </si>
  <si>
    <t>Syrian Arab Republic</t>
  </si>
  <si>
    <t>Slovakia</t>
  </si>
  <si>
    <t>Georgia</t>
  </si>
  <si>
    <t>Cambodia</t>
  </si>
  <si>
    <t>Comoros</t>
  </si>
  <si>
    <t>Yes (Hellenic Register of Shipping)</t>
  </si>
  <si>
    <t>Korea, Democratic People's Rep.</t>
  </si>
  <si>
    <t xml:space="preserve">IMO audit </t>
  </si>
  <si>
    <t>Class</t>
  </si>
  <si>
    <t>Republic of Moldova</t>
  </si>
  <si>
    <t>Poland</t>
  </si>
  <si>
    <t>Iran</t>
  </si>
  <si>
    <t>High Risk Ship</t>
  </si>
  <si>
    <t>Low Risk Ship</t>
  </si>
  <si>
    <t>Type of Ship</t>
  </si>
  <si>
    <t>Yes</t>
  </si>
  <si>
    <t>Netherlands</t>
  </si>
  <si>
    <t>Faroe Islands</t>
  </si>
  <si>
    <t>Croatia</t>
  </si>
  <si>
    <t>Austria</t>
  </si>
  <si>
    <t>Malaysia</t>
  </si>
  <si>
    <t>Other</t>
  </si>
  <si>
    <t>Flag. Not Listed Above (Grey)</t>
  </si>
  <si>
    <t>Dominican Republic</t>
  </si>
  <si>
    <t>Tunisia</t>
  </si>
  <si>
    <t>Saudi Arabia</t>
  </si>
  <si>
    <t>Bulgaria</t>
  </si>
  <si>
    <t>Cook Islands</t>
  </si>
  <si>
    <t>Morocco</t>
  </si>
  <si>
    <t>Azerbaijan</t>
  </si>
  <si>
    <t>Algeria</t>
  </si>
  <si>
    <t>mail@ancomaritime.com</t>
  </si>
  <si>
    <t>T:+30 210 4225467-8 F:+30 210 4225469</t>
  </si>
  <si>
    <t>Yes (KR)</t>
  </si>
  <si>
    <t>Yes (LR)</t>
  </si>
  <si>
    <t>Yes (NK)</t>
  </si>
  <si>
    <t>Yes (RINA)</t>
  </si>
  <si>
    <t>Yes (Russian Maritime Register)</t>
  </si>
  <si>
    <t>Yes (Registro International Naval)</t>
  </si>
  <si>
    <t>Very Low or Low</t>
  </si>
  <si>
    <t>Medium</t>
  </si>
  <si>
    <t>High</t>
  </si>
  <si>
    <t>No ISM Company</t>
  </si>
  <si>
    <t xml:space="preserve">Vessels Rating </t>
  </si>
  <si>
    <t>Jamaica</t>
  </si>
  <si>
    <t>Vanuatu</t>
  </si>
  <si>
    <t>Israel</t>
  </si>
  <si>
    <t>Kuwait</t>
  </si>
  <si>
    <t>Qatar</t>
  </si>
  <si>
    <t>Lithuania</t>
  </si>
  <si>
    <t>Turkey</t>
  </si>
  <si>
    <t>Switzerland</t>
  </si>
  <si>
    <t>Estonia</t>
  </si>
  <si>
    <t>Japan</t>
  </si>
  <si>
    <t>Philippines</t>
  </si>
  <si>
    <t>Russian Federation</t>
  </si>
  <si>
    <t>Cayman Islands,</t>
  </si>
  <si>
    <t>Barbados</t>
  </si>
  <si>
    <t>Spain</t>
  </si>
  <si>
    <t>Malta</t>
  </si>
  <si>
    <t>Portugal</t>
  </si>
  <si>
    <t>Cyprus</t>
  </si>
  <si>
    <t>India</t>
  </si>
  <si>
    <t>Gibraltar, UK</t>
  </si>
  <si>
    <t>Belgium</t>
  </si>
  <si>
    <t>Antigua and Barbuda</t>
  </si>
  <si>
    <t>Liberia</t>
  </si>
  <si>
    <t>Ireland</t>
  </si>
  <si>
    <t>Norway</t>
  </si>
  <si>
    <t>Bahamas</t>
  </si>
  <si>
    <t>Marshall Islands</t>
  </si>
  <si>
    <t>Singapore</t>
  </si>
  <si>
    <t>Greece</t>
  </si>
  <si>
    <t>Hong Kong</t>
  </si>
  <si>
    <t>Man, Isle of, UK</t>
  </si>
  <si>
    <t>Italy</t>
  </si>
  <si>
    <t>Sweden</t>
  </si>
  <si>
    <t>Denmark</t>
  </si>
  <si>
    <t>Finland</t>
  </si>
  <si>
    <t>Luxembourg</t>
  </si>
  <si>
    <t>Germany</t>
  </si>
  <si>
    <t>China</t>
  </si>
  <si>
    <t>United Kingdom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</si>
</sst>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€&quot;* #,##0_);_(&quot;€&quot;* \(#,##0\);_(&quot;€&quot;* &quot;-&quot;_);_(@_)"/>
    <numFmt numFmtId="173" formatCode="_(* #,##0_);_(* \(#,##0\);_(* &quot;-&quot;_);_(@_)"/>
    <numFmt numFmtId="174" formatCode="_(&quot;€&quot;* #,##0.00_);_(&quot;€&quot;* \(#,##0.00\);_(&quot;€&quot;* &quot;-&quot;??_);_(@_)"/>
    <numFmt numFmtId="175" formatCode="_(* #,##0.00_);_(* \(#,##0.00\);_(* &quot;-&quot;??_);_(@_)"/>
    <numFmt numFmtId="176" formatCode="mmm\ d\,\ yyyy"/>
    <numFmt numFmtId="177" formatCode="General"/>
  </numFmts>
  <fonts count="17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b/>
      <sz val="10"/>
      <color indexed="10"/>
      <name val="Helvetica Neue"/>
      <family val="0"/>
    </font>
    <font>
      <b/>
      <sz val="12"/>
      <color indexed="10"/>
      <name val="Helvetica Neue"/>
      <family val="0"/>
    </font>
    <font>
      <sz val="12"/>
      <color indexed="8"/>
      <name val="Helv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u val="single"/>
      <sz val="12"/>
      <color indexed="12"/>
      <name val="Helvetica Neue"/>
      <family val="0"/>
    </font>
    <font>
      <sz val="14"/>
      <color indexed="10"/>
      <name val="Helvetica Neue"/>
      <family val="0"/>
    </font>
    <font>
      <sz val="22"/>
      <color indexed="10"/>
      <name val="Helvetica Neue"/>
      <family val="0"/>
    </font>
    <font>
      <sz val="16"/>
      <color indexed="10"/>
      <name val="Helvetica Neue"/>
      <family val="0"/>
    </font>
    <font>
      <sz val="9"/>
      <name val="Helvetica Neue"/>
      <family val="0"/>
    </font>
    <font>
      <b/>
      <sz val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>
        <color indexed="63"/>
      </bottom>
    </border>
    <border>
      <left style="thin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8"/>
      </right>
      <top>
        <color indexed="63"/>
      </top>
      <bottom>
        <color indexed="63"/>
      </bottom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vertical="top"/>
    </xf>
    <xf numFmtId="0" fontId="5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9" fillId="3" borderId="2" xfId="20" applyNumberFormat="1" applyFill="1" applyBorder="1" applyAlignment="1" applyProtection="1">
      <alignment horizontal="center" vertical="top"/>
      <protection/>
    </xf>
    <xf numFmtId="0" fontId="12" fillId="3" borderId="3" xfId="0" applyNumberFormat="1" applyFont="1" applyFill="1" applyBorder="1" applyAlignment="1">
      <alignment horizontal="center" vertical="top"/>
    </xf>
    <xf numFmtId="0" fontId="12" fillId="3" borderId="4" xfId="0" applyNumberFormat="1" applyFont="1" applyFill="1" applyBorder="1" applyAlignment="1">
      <alignment horizontal="center" vertical="top"/>
    </xf>
    <xf numFmtId="0" fontId="12" fillId="3" borderId="5" xfId="0" applyNumberFormat="1" applyFont="1" applyFill="1" applyBorder="1" applyAlignment="1">
      <alignment horizontal="center" vertical="top"/>
    </xf>
    <xf numFmtId="0" fontId="12" fillId="3" borderId="6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center" vertical="top"/>
    </xf>
    <xf numFmtId="0" fontId="11" fillId="3" borderId="4" xfId="20" applyNumberFormat="1" applyFont="1" applyFill="1" applyBorder="1" applyAlignment="1" applyProtection="1">
      <alignment horizontal="center" vertical="top"/>
      <protection/>
    </xf>
    <xf numFmtId="0" fontId="4" fillId="3" borderId="1" xfId="0" applyNumberFormat="1" applyFont="1" applyFill="1" applyBorder="1" applyAlignment="1">
      <alignment horizontal="center" vertical="top"/>
    </xf>
    <xf numFmtId="0" fontId="1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left" vertical="top"/>
    </xf>
    <xf numFmtId="0" fontId="13" fillId="3" borderId="7" xfId="0" applyNumberFormat="1" applyFont="1" applyFill="1" applyBorder="1" applyAlignment="1">
      <alignment horizontal="center" vertical="top"/>
    </xf>
    <xf numFmtId="0" fontId="14" fillId="3" borderId="4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8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6" fillId="3" borderId="8" xfId="0" applyNumberFormat="1" applyFont="1" applyFill="1" applyBorder="1" applyAlignment="1">
      <alignment horizontal="center" vertical="top"/>
    </xf>
    <xf numFmtId="0" fontId="6" fillId="3" borderId="10" xfId="0" applyNumberFormat="1" applyFont="1" applyFill="1" applyBorder="1" applyAlignment="1">
      <alignment horizontal="center" vertical="top"/>
    </xf>
    <xf numFmtId="0" fontId="6" fillId="3" borderId="9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top"/>
      <protection hidden="1"/>
    </xf>
    <xf numFmtId="3" fontId="4" fillId="3" borderId="1" xfId="0" applyNumberFormat="1" applyFont="1" applyFill="1" applyBorder="1" applyAlignment="1" applyProtection="1">
      <alignment horizontal="center" vertical="top"/>
      <protection hidden="1"/>
    </xf>
    <xf numFmtId="0" fontId="2" fillId="2" borderId="1" xfId="0" applyNumberFormat="1" applyFont="1" applyFill="1" applyBorder="1" applyAlignment="1" applyProtection="1">
      <alignment horizontal="center" vertical="top" wrapText="1"/>
      <protection hidden="1"/>
    </xf>
    <xf numFmtId="0" fontId="5" fillId="2" borderId="1" xfId="0" applyNumberFormat="1" applyFont="1" applyFill="1" applyBorder="1" applyAlignment="1" applyProtection="1">
      <alignment horizontal="left" vertical="top" wrapText="1"/>
      <protection hidden="1"/>
    </xf>
    <xf numFmtId="0" fontId="2" fillId="3" borderId="1" xfId="0" applyNumberFormat="1" applyFont="1" applyFill="1" applyBorder="1" applyAlignment="1" applyProtection="1">
      <alignment horizontal="center" vertical="top"/>
      <protection hidden="1"/>
    </xf>
    <xf numFmtId="0" fontId="7" fillId="2" borderId="1" xfId="0" applyNumberFormat="1" applyFont="1" applyFill="1" applyBorder="1" applyAlignment="1" applyProtection="1">
      <alignment horizontal="center" vertical="top" wrapText="1"/>
      <protection hidden="1"/>
    </xf>
    <xf numFmtId="0" fontId="5" fillId="2" borderId="1" xfId="0" applyNumberFormat="1" applyFont="1" applyFill="1" applyBorder="1" applyAlignment="1" applyProtection="1">
      <alignment horizontal="center" vertical="top" wrapText="1"/>
      <protection hidden="1"/>
    </xf>
    <xf numFmtId="0" fontId="7" fillId="3" borderId="1" xfId="0" applyNumberFormat="1" applyFont="1" applyFill="1" applyBorder="1" applyAlignment="1" applyProtection="1">
      <alignment horizontal="center" vertical="top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i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394D7E"/>
      <rgbColor rgb="00FFFFFF"/>
      <rgbColor rgb="004A72A9"/>
      <rgbColor rgb="00A8BFD4"/>
      <rgbColor rgb="004A72AA"/>
      <rgbColor rgb="00FF2712"/>
      <rgbColor rgb="00EEF3F4"/>
      <rgbColor rgb="003B3D3C"/>
      <rgbColor rgb="00D5D5D5"/>
      <rgbColor rgb="005E88B1"/>
      <rgbColor rgb="003A4E7E"/>
      <rgbColor rgb="0066B132"/>
      <rgbColor rgb="00004080"/>
      <rgbColor rgb="00FE936A"/>
      <rgbColor rgb="00FFA49F"/>
      <rgbColor rgb="00CDCDCD"/>
      <rgbColor rgb="00CCFF6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685800</xdr:colOff>
      <xdr:row>3</xdr:row>
      <xdr:rowOff>57150</xdr:rowOff>
    </xdr:to>
    <xdr:pic>
      <xdr:nvPicPr>
        <xdr:cNvPr id="1" name="Picture 1" descr="ANCO Logo 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0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ancomaritime.com" TargetMode="External" /><Relationship Id="rId2" Type="http://schemas.openxmlformats.org/officeDocument/2006/relationships/hyperlink" Target="http://www.ancomaritim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B3">
      <selection activeCell="C25" sqref="C25:F25"/>
    </sheetView>
  </sheetViews>
  <sheetFormatPr defaultColWidth="10.296875" defaultRowHeight="19.5" customHeight="1"/>
  <cols>
    <col min="1" max="1" width="34.8984375" style="2" customWidth="1"/>
    <col min="2" max="2" width="23.09765625" style="2" customWidth="1"/>
    <col min="3" max="4" width="13.09765625" style="2" customWidth="1"/>
    <col min="5" max="5" width="10.296875" style="2" customWidth="1"/>
    <col min="6" max="6" width="74.09765625" style="2" customWidth="1"/>
    <col min="7" max="7" width="0" style="2" hidden="1" customWidth="1"/>
    <col min="8" max="8" width="15.09765625" style="2" hidden="1" customWidth="1"/>
    <col min="9" max="9" width="23.69921875" style="2" hidden="1" customWidth="1"/>
    <col min="10" max="10" width="16" style="2" hidden="1" customWidth="1"/>
    <col min="11" max="11" width="20.296875" style="2" hidden="1" customWidth="1"/>
    <col min="12" max="16384" width="10.296875" style="2" customWidth="1"/>
  </cols>
  <sheetData>
    <row r="1" spans="1:6" ht="31.5">
      <c r="A1" s="5" t="s">
        <v>35</v>
      </c>
      <c r="B1" s="5" t="s">
        <v>32</v>
      </c>
      <c r="C1" s="5" t="s">
        <v>93</v>
      </c>
      <c r="D1" s="5" t="s">
        <v>94</v>
      </c>
      <c r="E1" s="1"/>
      <c r="F1" s="1"/>
    </row>
    <row r="2" spans="1:11" ht="29.25">
      <c r="A2" s="3"/>
      <c r="B2" s="3"/>
      <c r="C2" s="4"/>
      <c r="D2" s="13" t="s">
        <v>39</v>
      </c>
      <c r="E2" s="6"/>
      <c r="F2" s="16" t="s">
        <v>42</v>
      </c>
      <c r="G2" t="s">
        <v>1</v>
      </c>
      <c r="I2" s="2" t="s">
        <v>91</v>
      </c>
      <c r="J2" s="2" t="s">
        <v>126</v>
      </c>
      <c r="K2" s="2" t="s">
        <v>13</v>
      </c>
    </row>
    <row r="3" spans="1:11" ht="20.25">
      <c r="A3" s="3" t="s">
        <v>95</v>
      </c>
      <c r="B3" s="18" t="s">
        <v>102</v>
      </c>
      <c r="C3" s="24">
        <f>IF(B3="Other",0,2)</f>
        <v>0</v>
      </c>
      <c r="D3" s="24" t="s">
        <v>96</v>
      </c>
      <c r="E3" s="7"/>
      <c r="F3" s="17" t="s">
        <v>43</v>
      </c>
      <c r="G3" t="s">
        <v>2</v>
      </c>
      <c r="I3" s="2" t="s">
        <v>92</v>
      </c>
      <c r="J3" s="2" t="s">
        <v>127</v>
      </c>
      <c r="K3" s="2" t="s">
        <v>14</v>
      </c>
    </row>
    <row r="4" spans="1:11" ht="18">
      <c r="A4" s="3" t="s">
        <v>36</v>
      </c>
      <c r="B4" s="18" t="s">
        <v>8</v>
      </c>
      <c r="C4" s="24">
        <f>IF(B4="Yes",1,0)</f>
        <v>0</v>
      </c>
      <c r="D4" s="24" t="s">
        <v>96</v>
      </c>
      <c r="E4" s="7"/>
      <c r="F4" s="11" t="s">
        <v>49</v>
      </c>
      <c r="G4" t="s">
        <v>3</v>
      </c>
      <c r="I4" s="2" t="s">
        <v>26</v>
      </c>
      <c r="J4" s="2" t="s">
        <v>128</v>
      </c>
      <c r="K4" s="2" t="s">
        <v>15</v>
      </c>
    </row>
    <row r="5" spans="1:11" ht="18">
      <c r="A5" s="3" t="s">
        <v>37</v>
      </c>
      <c r="B5" s="18" t="s">
        <v>102</v>
      </c>
      <c r="C5" s="24">
        <f>IF(OR(B5="Other"),0,1)</f>
        <v>0</v>
      </c>
      <c r="D5" s="24" t="str">
        <f aca="true" t="shared" si="0" ref="D5:D10">IF(C5=0,"Yes","No")</f>
        <v>Yes</v>
      </c>
      <c r="E5" s="7"/>
      <c r="F5" s="11" t="s">
        <v>113</v>
      </c>
      <c r="G5" t="s">
        <v>4</v>
      </c>
      <c r="I5" s="2" t="s">
        <v>27</v>
      </c>
      <c r="J5" s="2" t="s">
        <v>129</v>
      </c>
      <c r="K5" s="2" t="s">
        <v>16</v>
      </c>
    </row>
    <row r="6" spans="1:11" ht="18">
      <c r="A6" s="3" t="s">
        <v>58</v>
      </c>
      <c r="B6" s="18" t="s">
        <v>102</v>
      </c>
      <c r="C6" s="24">
        <f>IF(B6="Other",0,2)</f>
        <v>0</v>
      </c>
      <c r="D6" s="24" t="str">
        <f t="shared" si="0"/>
        <v>Yes</v>
      </c>
      <c r="E6" s="7"/>
      <c r="F6" s="12" t="s">
        <v>112</v>
      </c>
      <c r="G6" t="s">
        <v>90</v>
      </c>
      <c r="I6" s="2" t="s">
        <v>28</v>
      </c>
      <c r="J6" s="2" t="s">
        <v>130</v>
      </c>
      <c r="K6" s="2" t="s">
        <v>17</v>
      </c>
    </row>
    <row r="7" spans="1:11" ht="18">
      <c r="A7" s="3" t="s">
        <v>59</v>
      </c>
      <c r="B7" s="18" t="s">
        <v>102</v>
      </c>
      <c r="C7" s="24">
        <f>IF(B7="Other",0,2)</f>
        <v>0</v>
      </c>
      <c r="D7" s="24" t="str">
        <f t="shared" si="0"/>
        <v>Yes</v>
      </c>
      <c r="E7" s="7"/>
      <c r="F7" s="12" t="s">
        <v>46</v>
      </c>
      <c r="G7" t="s">
        <v>31</v>
      </c>
      <c r="I7" s="2" t="s">
        <v>29</v>
      </c>
      <c r="J7" s="2" t="s">
        <v>131</v>
      </c>
      <c r="K7" s="2" t="s">
        <v>31</v>
      </c>
    </row>
    <row r="8" spans="1:10" ht="18">
      <c r="A8" s="3" t="s">
        <v>60</v>
      </c>
      <c r="B8" s="18" t="s">
        <v>102</v>
      </c>
      <c r="C8" s="24">
        <f>IF(B8="Other",0,2)</f>
        <v>0</v>
      </c>
      <c r="D8" s="24" t="str">
        <f t="shared" si="0"/>
        <v>Yes</v>
      </c>
      <c r="E8" s="7"/>
      <c r="F8" s="8"/>
      <c r="G8" t="s">
        <v>5</v>
      </c>
      <c r="I8" s="2" t="s">
        <v>53</v>
      </c>
      <c r="J8" s="2" t="s">
        <v>132</v>
      </c>
    </row>
    <row r="9" spans="1:10" ht="18">
      <c r="A9" s="3" t="s">
        <v>103</v>
      </c>
      <c r="B9" s="18" t="s">
        <v>102</v>
      </c>
      <c r="C9" s="24">
        <f>IF(B9="Other",0,"o.k")</f>
        <v>0</v>
      </c>
      <c r="D9" s="24" t="str">
        <f t="shared" si="0"/>
        <v>Yes</v>
      </c>
      <c r="E9" s="7"/>
      <c r="F9" s="8"/>
      <c r="G9" t="s">
        <v>30</v>
      </c>
      <c r="I9" s="2" t="s">
        <v>98</v>
      </c>
      <c r="J9" s="2" t="s">
        <v>133</v>
      </c>
    </row>
    <row r="10" spans="1:10" ht="18">
      <c r="A10" s="3" t="s">
        <v>61</v>
      </c>
      <c r="B10" s="18" t="s">
        <v>102</v>
      </c>
      <c r="C10" s="24" t="str">
        <f>IF(B10="Other","See above",0)</f>
        <v>See above</v>
      </c>
      <c r="D10" s="24" t="str">
        <f t="shared" si="0"/>
        <v>No</v>
      </c>
      <c r="E10" s="7"/>
      <c r="F10" s="8" t="s">
        <v>54</v>
      </c>
      <c r="G10" t="s">
        <v>6</v>
      </c>
      <c r="I10" s="2" t="s">
        <v>99</v>
      </c>
      <c r="J10" s="2" t="s">
        <v>134</v>
      </c>
    </row>
    <row r="11" spans="1:10" ht="18">
      <c r="A11" s="3" t="s">
        <v>88</v>
      </c>
      <c r="B11" s="18" t="s">
        <v>96</v>
      </c>
      <c r="C11" s="24" t="s">
        <v>62</v>
      </c>
      <c r="D11" s="24" t="str">
        <f>B11</f>
        <v>Yes</v>
      </c>
      <c r="E11" s="7"/>
      <c r="F11" s="8" t="s">
        <v>55</v>
      </c>
      <c r="G11" t="s">
        <v>7</v>
      </c>
      <c r="I11" s="2" t="s">
        <v>100</v>
      </c>
      <c r="J11" s="2" t="s">
        <v>135</v>
      </c>
    </row>
    <row r="12" spans="1:10" ht="18">
      <c r="A12" s="3" t="s">
        <v>89</v>
      </c>
      <c r="B12" s="18" t="s">
        <v>102</v>
      </c>
      <c r="C12" s="25">
        <f>IF(OR(B12="Shipping Register of Ukraine",B12="International Register of Shipping",B12="Bulgarski Korabe",B12="Korea DPR",B12="Register of Shipping Albania"),1,0)</f>
        <v>0</v>
      </c>
      <c r="D12" s="24" t="s">
        <v>11</v>
      </c>
      <c r="E12" s="7"/>
      <c r="F12" s="8" t="s">
        <v>45</v>
      </c>
      <c r="G12" t="s">
        <v>79</v>
      </c>
      <c r="I12" s="2" t="s">
        <v>101</v>
      </c>
      <c r="J12" s="2" t="s">
        <v>136</v>
      </c>
    </row>
    <row r="13" spans="1:10" ht="18">
      <c r="A13" s="3" t="s">
        <v>63</v>
      </c>
      <c r="B13" s="18" t="s">
        <v>64</v>
      </c>
      <c r="C13" s="24" t="s">
        <v>62</v>
      </c>
      <c r="D13" s="24" t="str">
        <f>IF(B13="No","No","Yes")</f>
        <v>Yes</v>
      </c>
      <c r="E13" s="7"/>
      <c r="F13" s="8" t="s">
        <v>44</v>
      </c>
      <c r="G13" t="s">
        <v>31</v>
      </c>
      <c r="I13" s="2" t="s">
        <v>33</v>
      </c>
      <c r="J13" s="2" t="s">
        <v>137</v>
      </c>
    </row>
    <row r="14" spans="1:10" ht="18">
      <c r="A14" s="3" t="s">
        <v>65</v>
      </c>
      <c r="B14" s="18" t="s">
        <v>40</v>
      </c>
      <c r="C14" s="24">
        <f>IF(B14="Very Low or Low",2,0)</f>
        <v>0</v>
      </c>
      <c r="D14" s="24" t="str">
        <f>IF(B14="High","Yes","No")</f>
        <v>Yes</v>
      </c>
      <c r="E14" s="7"/>
      <c r="F14" s="8" t="s">
        <v>47</v>
      </c>
      <c r="G14" t="s">
        <v>80</v>
      </c>
      <c r="I14" s="2" t="s">
        <v>34</v>
      </c>
      <c r="J14" s="2" t="s">
        <v>138</v>
      </c>
    </row>
    <row r="15" spans="1:10" ht="18">
      <c r="A15" s="3"/>
      <c r="B15" s="3"/>
      <c r="C15" s="24"/>
      <c r="D15" s="24"/>
      <c r="E15" s="7"/>
      <c r="F15" s="8" t="s">
        <v>48</v>
      </c>
      <c r="G15" t="s">
        <v>81</v>
      </c>
      <c r="I15" s="2" t="s">
        <v>104</v>
      </c>
      <c r="J15" s="2" t="s">
        <v>139</v>
      </c>
    </row>
    <row r="16" spans="1:10" ht="18">
      <c r="A16" s="19" t="s">
        <v>66</v>
      </c>
      <c r="B16" s="20"/>
      <c r="C16" s="24"/>
      <c r="D16" s="24"/>
      <c r="E16" s="7"/>
      <c r="F16" s="8"/>
      <c r="G16" t="s">
        <v>82</v>
      </c>
      <c r="I16" s="2" t="s">
        <v>105</v>
      </c>
      <c r="J16" s="2" t="s">
        <v>140</v>
      </c>
    </row>
    <row r="17" spans="1:10" ht="18">
      <c r="A17" s="3" t="s">
        <v>67</v>
      </c>
      <c r="B17" s="18" t="s">
        <v>96</v>
      </c>
      <c r="C17" s="24" t="s">
        <v>62</v>
      </c>
      <c r="D17" s="24" t="str">
        <f>B17</f>
        <v>Yes</v>
      </c>
      <c r="E17" s="7"/>
      <c r="F17" s="8" t="s">
        <v>78</v>
      </c>
      <c r="G17" t="s">
        <v>83</v>
      </c>
      <c r="I17" s="2" t="s">
        <v>106</v>
      </c>
      <c r="J17" s="2" t="s">
        <v>141</v>
      </c>
    </row>
    <row r="18" spans="1:10" ht="25.5">
      <c r="A18" s="3" t="s">
        <v>68</v>
      </c>
      <c r="B18" s="18" t="s">
        <v>96</v>
      </c>
      <c r="C18" s="24" t="s">
        <v>62</v>
      </c>
      <c r="D18" s="24" t="str">
        <f>B18</f>
        <v>Yes</v>
      </c>
      <c r="E18" s="7"/>
      <c r="F18" s="14" t="s">
        <v>50</v>
      </c>
      <c r="G18" t="s">
        <v>84</v>
      </c>
      <c r="I18" s="2" t="s">
        <v>107</v>
      </c>
      <c r="J18" s="2" t="s">
        <v>142</v>
      </c>
    </row>
    <row r="19" spans="1:10" ht="18">
      <c r="A19" s="3" t="s">
        <v>69</v>
      </c>
      <c r="B19" s="18" t="s">
        <v>70</v>
      </c>
      <c r="C19" s="24">
        <f>IF(B19="Two or more",1,0)</f>
        <v>0</v>
      </c>
      <c r="D19" s="24" t="str">
        <f>IF(B19="None","Yes","No")</f>
        <v>Yes</v>
      </c>
      <c r="E19" s="7"/>
      <c r="F19" s="15" t="s">
        <v>41</v>
      </c>
      <c r="G19" t="s">
        <v>31</v>
      </c>
      <c r="I19" s="2" t="s">
        <v>108</v>
      </c>
      <c r="J19" s="2" t="s">
        <v>143</v>
      </c>
    </row>
    <row r="20" spans="1:10" ht="16.5">
      <c r="A20" s="3"/>
      <c r="B20" s="3"/>
      <c r="C20" s="24"/>
      <c r="D20" s="24" t="str">
        <f>IF(D21="Low Risk Ship","Could be:","-")</f>
        <v>-</v>
      </c>
      <c r="E20" s="7"/>
      <c r="F20" s="15" t="s">
        <v>57</v>
      </c>
      <c r="G20" t="s">
        <v>85</v>
      </c>
      <c r="I20" s="2" t="s">
        <v>109</v>
      </c>
      <c r="J20" s="2" t="s">
        <v>144</v>
      </c>
    </row>
    <row r="21" spans="1:10" ht="16.5">
      <c r="A21" s="3"/>
      <c r="B21" s="3" t="s">
        <v>0</v>
      </c>
      <c r="C21" s="24">
        <f>SUM(C2:C19)</f>
        <v>0</v>
      </c>
      <c r="D21" s="24" t="str">
        <f>IF(AND(D3="Yes",D4="Yes",D5="Yes",D6="Yes",D7="Yes",D8="Yes",D9="Yes",D10="Yes",D11="Yes",D12="Yes",D13="Yes",D13="Yes",D17="Yes",D18="Yes",D19="Yes",D14="Yes",C21&lt;5),"Low Risk Ship","Not Low Risk Ship")</f>
        <v>Not Low Risk Ship</v>
      </c>
      <c r="E21" s="7"/>
      <c r="F21" s="15" t="s">
        <v>38</v>
      </c>
      <c r="G21" t="s">
        <v>18</v>
      </c>
      <c r="I21" s="2" t="s">
        <v>110</v>
      </c>
      <c r="J21" s="2" t="s">
        <v>145</v>
      </c>
    </row>
    <row r="22" spans="1:10" ht="16.5">
      <c r="A22" s="3"/>
      <c r="B22" s="3"/>
      <c r="C22" s="4"/>
      <c r="D22" s="4"/>
      <c r="E22" s="9"/>
      <c r="F22" s="10"/>
      <c r="G22" t="s">
        <v>19</v>
      </c>
      <c r="I22" s="2" t="s">
        <v>111</v>
      </c>
      <c r="J22" s="2" t="s">
        <v>146</v>
      </c>
    </row>
    <row r="23" spans="1:10" ht="15.75">
      <c r="A23" s="5" t="s">
        <v>124</v>
      </c>
      <c r="B23" s="3"/>
      <c r="C23" s="21" t="s">
        <v>56</v>
      </c>
      <c r="D23" s="22"/>
      <c r="E23" s="22"/>
      <c r="F23" s="23"/>
      <c r="G23" t="s">
        <v>20</v>
      </c>
      <c r="I23" s="2" t="s">
        <v>125</v>
      </c>
      <c r="J23" s="2" t="s">
        <v>147</v>
      </c>
    </row>
    <row r="24" spans="1:10" ht="15">
      <c r="A24" s="26" t="str">
        <f>IF(C21&gt;=5,"This is a High Risk Ship","See Below")</f>
        <v>See Below</v>
      </c>
      <c r="B24" s="27"/>
      <c r="C24" s="28" t="str">
        <f>IF(A24="This is a High Risk Ship","The ship will become Priority II after 5 months from last Paris MoU inspection. From this date, the ship may be selected to be inspected","-")</f>
        <v>-</v>
      </c>
      <c r="D24" s="28"/>
      <c r="E24" s="28"/>
      <c r="F24" s="28"/>
      <c r="G24" t="s">
        <v>21</v>
      </c>
      <c r="I24" t="s">
        <v>31</v>
      </c>
      <c r="J24" s="2" t="s">
        <v>148</v>
      </c>
    </row>
    <row r="25" spans="1:10" ht="15">
      <c r="A25" s="29" t="str">
        <f>IF(AND(C21&lt;5,D21="Low Risk Ship"),"This is a Low Risk Ship","-")</f>
        <v>-</v>
      </c>
      <c r="B25" s="27"/>
      <c r="C25" s="28" t="str">
        <f>IF(A24="This is a High Risk Ship","The ship will become Priority I after 6 months from last Paris MoU inspection. From this date, the ship must be selected to be inspected","-")</f>
        <v>-</v>
      </c>
      <c r="D25" s="28"/>
      <c r="E25" s="28"/>
      <c r="F25" s="28"/>
      <c r="G25" t="s">
        <v>87</v>
      </c>
      <c r="J25" s="2" t="s">
        <v>149</v>
      </c>
    </row>
    <row r="26" spans="1:10" ht="15">
      <c r="A26" s="29" t="str">
        <f>IF(AND(C21&lt;5,D21="Not Low Risk Ship"),"This is a Standard Risk Ship","-")</f>
        <v>This is a Standard Risk Ship</v>
      </c>
      <c r="B26" s="27"/>
      <c r="C26" s="28" t="str">
        <f>IF(A26="This is a Standard Risk Ship","The ship will become Priority II after 10 months from last Paris MoU inspection. From this date, the ship may be selected to be inspected","-")</f>
        <v>The ship will become Priority II after 10 months from last Paris MoU inspection. From this date, the ship may be selected to be inspected</v>
      </c>
      <c r="D26" s="28"/>
      <c r="E26" s="28"/>
      <c r="F26" s="28"/>
      <c r="G26" t="s">
        <v>31</v>
      </c>
      <c r="J26" s="2" t="s">
        <v>150</v>
      </c>
    </row>
    <row r="27" spans="1:10" ht="12.75">
      <c r="A27" s="30"/>
      <c r="B27" s="27"/>
      <c r="C27" s="31" t="str">
        <f>IF(A26="This is a Standard Risk Ship","The ship will become Priority I after 12 months from last Paris MoU inspection. From this date, the ship must be selected to be inspected","-")</f>
        <v>The ship will become Priority I after 12 months from last Paris MoU inspection. From this date, the ship must be selected to be inspected</v>
      </c>
      <c r="D27" s="31"/>
      <c r="E27" s="31"/>
      <c r="F27" s="31"/>
      <c r="G27"/>
      <c r="I27" s="2" t="s">
        <v>11</v>
      </c>
      <c r="J27" s="2" t="s">
        <v>151</v>
      </c>
    </row>
    <row r="28" spans="1:10" ht="15">
      <c r="A28" s="30"/>
      <c r="B28" s="27"/>
      <c r="C28" s="28" t="str">
        <f>IF(A25="This is a Low Risk Ship","The ship will become Priority II after 24 months from last Paris MoU inspection. From this date, the ship may be selected to be inspected","-")</f>
        <v>-</v>
      </c>
      <c r="D28" s="28"/>
      <c r="E28" s="28"/>
      <c r="F28" s="28"/>
      <c r="G28" s="2" t="s">
        <v>72</v>
      </c>
      <c r="H28" s="2" t="s">
        <v>74</v>
      </c>
      <c r="I28" s="2" t="s">
        <v>12</v>
      </c>
      <c r="J28" s="2" t="s">
        <v>152</v>
      </c>
    </row>
    <row r="29" spans="1:10" ht="15">
      <c r="A29" s="27"/>
      <c r="B29" s="27"/>
      <c r="C29" s="28" t="str">
        <f>IF(A25="This is a Low Risk Ship","The ship will become Priority I after 36 months from last Paris MoU inspection. From this date, the ship must be selected to be inspected","-")</f>
        <v>-</v>
      </c>
      <c r="D29" s="28"/>
      <c r="E29" s="28"/>
      <c r="F29" s="28"/>
      <c r="G29" s="2" t="s">
        <v>73</v>
      </c>
      <c r="H29" s="2" t="s">
        <v>75</v>
      </c>
      <c r="I29" s="2" t="s">
        <v>22</v>
      </c>
      <c r="J29" s="2" t="s">
        <v>154</v>
      </c>
    </row>
    <row r="30" spans="7:10" ht="19.5" customHeight="1">
      <c r="G30" s="2" t="s">
        <v>71</v>
      </c>
      <c r="H30" s="2" t="s">
        <v>76</v>
      </c>
      <c r="I30" s="2" t="s">
        <v>23</v>
      </c>
      <c r="J30" s="2" t="s">
        <v>153</v>
      </c>
    </row>
    <row r="31" spans="8:10" ht="19.5" customHeight="1">
      <c r="H31" s="2" t="s">
        <v>51</v>
      </c>
      <c r="I31" s="2" t="s">
        <v>24</v>
      </c>
      <c r="J31" s="2" t="s">
        <v>97</v>
      </c>
    </row>
    <row r="32" spans="8:10" ht="19.5" customHeight="1">
      <c r="H32" s="2" t="s">
        <v>77</v>
      </c>
      <c r="I32" s="2" t="s">
        <v>25</v>
      </c>
      <c r="J32" s="2" t="s">
        <v>155</v>
      </c>
    </row>
    <row r="33" spans="8:10" ht="19.5" customHeight="1">
      <c r="H33" s="2" t="s">
        <v>31</v>
      </c>
      <c r="I33" s="2" t="s">
        <v>86</v>
      </c>
      <c r="J33" s="2" t="s">
        <v>156</v>
      </c>
    </row>
    <row r="34" spans="8:10" ht="19.5" customHeight="1">
      <c r="H34" s="2" t="s">
        <v>120</v>
      </c>
      <c r="I34" s="2" t="s">
        <v>114</v>
      </c>
      <c r="J34" s="2" t="s">
        <v>157</v>
      </c>
    </row>
    <row r="35" spans="8:10" ht="19.5" customHeight="1">
      <c r="H35" s="2" t="s">
        <v>121</v>
      </c>
      <c r="I35" s="2" t="s">
        <v>115</v>
      </c>
      <c r="J35" s="2" t="s">
        <v>158</v>
      </c>
    </row>
    <row r="36" spans="8:10" ht="19.5" customHeight="1">
      <c r="H36" s="2" t="s">
        <v>122</v>
      </c>
      <c r="I36" s="2" t="s">
        <v>116</v>
      </c>
      <c r="J36" s="2" t="s">
        <v>159</v>
      </c>
    </row>
    <row r="37" spans="8:10" ht="19.5" customHeight="1">
      <c r="H37" s="2" t="s">
        <v>123</v>
      </c>
      <c r="I37" s="2" t="s">
        <v>52</v>
      </c>
      <c r="J37" s="2" t="s">
        <v>160</v>
      </c>
    </row>
    <row r="38" spans="9:10" ht="19.5" customHeight="1">
      <c r="I38" s="2" t="s">
        <v>117</v>
      </c>
      <c r="J38" s="2" t="s">
        <v>161</v>
      </c>
    </row>
    <row r="39" spans="9:10" ht="19.5" customHeight="1">
      <c r="I39" s="2" t="s">
        <v>118</v>
      </c>
      <c r="J39" s="2" t="s">
        <v>162</v>
      </c>
    </row>
    <row r="40" spans="9:10" ht="19.5" customHeight="1">
      <c r="I40" s="2" t="s">
        <v>119</v>
      </c>
      <c r="J40" s="2" t="s">
        <v>163</v>
      </c>
    </row>
    <row r="41" spans="9:10" ht="19.5" customHeight="1">
      <c r="I41" s="2" t="s">
        <v>12</v>
      </c>
      <c r="J41" s="2" t="s">
        <v>9</v>
      </c>
    </row>
    <row r="42" ht="19.5" customHeight="1">
      <c r="J42" s="2" t="s">
        <v>10</v>
      </c>
    </row>
    <row r="43" ht="19.5" customHeight="1">
      <c r="J43" s="2" t="s">
        <v>31</v>
      </c>
    </row>
  </sheetData>
  <sheetProtection password="D355" sheet="1" objects="1" scenarios="1" selectLockedCells="1"/>
  <mergeCells count="8">
    <mergeCell ref="C27:F27"/>
    <mergeCell ref="C28:F28"/>
    <mergeCell ref="C29:F29"/>
    <mergeCell ref="A16:B16"/>
    <mergeCell ref="C23:F23"/>
    <mergeCell ref="C24:F24"/>
    <mergeCell ref="C25:F25"/>
    <mergeCell ref="C26:F26"/>
  </mergeCells>
  <conditionalFormatting sqref="C3">
    <cfRule type="expression" priority="1" dxfId="0" stopIfTrue="1">
      <formula>NOT(ISERROR(FIND(UPPER("BC"),UPPER(C3))))</formula>
    </cfRule>
  </conditionalFormatting>
  <dataValidations count="12">
    <dataValidation type="list" allowBlank="1" showInputMessage="1" showErrorMessage="1" sqref="B5">
      <formula1>$G$2:$G$7</formula1>
    </dataValidation>
    <dataValidation type="list" allowBlank="1" showInputMessage="1" showErrorMessage="1" sqref="B6">
      <formula1>$G$8:$G$13</formula1>
    </dataValidation>
    <dataValidation type="list" allowBlank="1" showInputMessage="1" showErrorMessage="1" sqref="B7">
      <formula1>$G$14:$G$19</formula1>
    </dataValidation>
    <dataValidation type="list" allowBlank="1" showInputMessage="1" showErrorMessage="1" sqref="B8">
      <formula1>$G$20:$G$26</formula1>
    </dataValidation>
    <dataValidation type="list" allowBlank="1" showInputMessage="1" showErrorMessage="1" sqref="B9">
      <formula1>$I$2:$I$24</formula1>
    </dataValidation>
    <dataValidation type="list" allowBlank="1" showInputMessage="1" showErrorMessage="1" sqref="B10">
      <formula1>$J$2:$J$43</formula1>
    </dataValidation>
    <dataValidation type="list" allowBlank="1" showInputMessage="1" showErrorMessage="1" sqref="B11 B4 B17:B18">
      <formula1>$I$27:$I$28</formula1>
    </dataValidation>
    <dataValidation type="list" allowBlank="1" showInputMessage="1" showErrorMessage="1" sqref="B12">
      <formula1>$K$2:$K$7</formula1>
    </dataValidation>
    <dataValidation type="list" allowBlank="1" showInputMessage="1" showErrorMessage="1" sqref="B19">
      <formula1>$G$28:$G$30</formula1>
    </dataValidation>
    <dataValidation type="list" allowBlank="1" showInputMessage="1" showErrorMessage="1" sqref="B3">
      <formula1>$H$28:$H$33</formula1>
    </dataValidation>
    <dataValidation type="list" allowBlank="1" showInputMessage="1" showErrorMessage="1" sqref="B13">
      <formula1>$I$29:$I$41</formula1>
    </dataValidation>
    <dataValidation type="list" allowBlank="1" showInputMessage="1" showErrorMessage="1" sqref="B14">
      <formula1>$H$34:$H$37</formula1>
    </dataValidation>
  </dataValidations>
  <hyperlinks>
    <hyperlink ref="F6" r:id="rId1" display="mail@ancomaritime.com"/>
    <hyperlink ref="F7" r:id="rId2" display="www.ancomaritime.com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Efthimios Angelopoulos</cp:lastModifiedBy>
  <dcterms:modified xsi:type="dcterms:W3CDTF">2010-04-03T18:22:01Z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